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nde\Documents\"/>
    </mc:Choice>
  </mc:AlternateContent>
  <bookViews>
    <workbookView xWindow="0" yWindow="0" windowWidth="20490" windowHeight="8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6" i="1" l="1"/>
  <c r="P16" i="1" s="1"/>
  <c r="O15" i="1"/>
  <c r="P15" i="1" s="1"/>
  <c r="J19" i="1"/>
  <c r="I7" i="2"/>
  <c r="J5" i="2" s="1"/>
  <c r="J7" i="2" s="1"/>
  <c r="K5" i="2" s="1"/>
  <c r="K7" i="2" s="1"/>
  <c r="L5" i="2" s="1"/>
  <c r="L7" i="2" s="1"/>
  <c r="M5" i="2" s="1"/>
  <c r="M7" i="2" s="1"/>
  <c r="N5" i="2" s="1"/>
  <c r="N7" i="2" s="1"/>
  <c r="O5" i="2" s="1"/>
  <c r="O7" i="2" s="1"/>
  <c r="P5" i="2" s="1"/>
  <c r="P7" i="2" s="1"/>
  <c r="O5" i="1"/>
  <c r="I5" i="1"/>
  <c r="J5" i="1"/>
  <c r="K5" i="1"/>
  <c r="L5" i="1"/>
  <c r="M5" i="1"/>
  <c r="N5" i="1"/>
  <c r="H5" i="1"/>
  <c r="H6" i="1" s="1"/>
  <c r="B28" i="1"/>
  <c r="J21" i="1"/>
  <c r="J20" i="1"/>
  <c r="C26" i="1"/>
  <c r="B26" i="1"/>
  <c r="C25" i="1"/>
  <c r="B25" i="1"/>
  <c r="E1" i="1"/>
  <c r="B29" i="1" l="1"/>
  <c r="P17" i="1"/>
  <c r="I4" i="1"/>
  <c r="I6" i="1" s="1"/>
  <c r="J4" i="1" s="1"/>
  <c r="J6" i="1" s="1"/>
  <c r="K4" i="1" l="1"/>
  <c r="K6" i="1" s="1"/>
  <c r="L4" i="1" l="1"/>
  <c r="L6" i="1" s="1"/>
  <c r="M4" i="1" l="1"/>
  <c r="M6" i="1" s="1"/>
  <c r="N4" i="1" l="1"/>
  <c r="N6" i="1" s="1"/>
  <c r="O4" i="1" s="1"/>
  <c r="O6" i="1" s="1"/>
</calcChain>
</file>

<file path=xl/sharedStrings.xml><?xml version="1.0" encoding="utf-8"?>
<sst xmlns="http://schemas.openxmlformats.org/spreadsheetml/2006/main" count="113" uniqueCount="65">
  <si>
    <t>trailer</t>
  </si>
  <si>
    <t>10x10x40</t>
  </si>
  <si>
    <t>shipping charge</t>
  </si>
  <si>
    <t>raw mat'l shipping charge</t>
  </si>
  <si>
    <t>.2+.2+.4/unit</t>
  </si>
  <si>
    <t>current fin goods shipping charge</t>
  </si>
  <si>
    <t>demand</t>
  </si>
  <si>
    <t>10000/week</t>
  </si>
  <si>
    <t>lot size</t>
  </si>
  <si>
    <t>1.5/sq ft</t>
  </si>
  <si>
    <t>warehouse variable cost</t>
  </si>
  <si>
    <t>.15/unit</t>
  </si>
  <si>
    <t>$1000/full load</t>
  </si>
  <si>
    <t>product Vol</t>
  </si>
  <si>
    <t>2 cu.ft</t>
  </si>
  <si>
    <t>Travel Time</t>
  </si>
  <si>
    <t>4 days</t>
  </si>
  <si>
    <t xml:space="preserve">one trailer can hold </t>
  </si>
  <si>
    <t>shipment per week</t>
  </si>
  <si>
    <t>unlimited sq.ft- 12 ft high</t>
  </si>
  <si>
    <t>I can stack 6 high (12ft/2ft)</t>
  </si>
  <si>
    <t>one unit takes up 2sq.ft of space</t>
  </si>
  <si>
    <t>warehouse cost per unit</t>
  </si>
  <si>
    <t>($1.5x2)/6</t>
  </si>
  <si>
    <t>plus the variable cost</t>
  </si>
  <si>
    <t>shipping cost</t>
  </si>
  <si>
    <t>Mfg space required sq.ft</t>
  </si>
  <si>
    <t>warehouse rental /month</t>
  </si>
  <si>
    <t>Current shipping charge</t>
  </si>
  <si>
    <t>shipping  cost incurred by supplier</t>
  </si>
  <si>
    <t>Monthly volume</t>
  </si>
  <si>
    <t>Warehouse cost per unit</t>
  </si>
  <si>
    <t>sq. ft required</t>
  </si>
  <si>
    <t>day1</t>
  </si>
  <si>
    <t>day2</t>
  </si>
  <si>
    <t>day3</t>
  </si>
  <si>
    <t>day4</t>
  </si>
  <si>
    <t xml:space="preserve">day5 </t>
  </si>
  <si>
    <t>day6</t>
  </si>
  <si>
    <t>day7</t>
  </si>
  <si>
    <t>Inbound</t>
  </si>
  <si>
    <t>Outbound</t>
  </si>
  <si>
    <t xml:space="preserve"> </t>
  </si>
  <si>
    <t>balance</t>
  </si>
  <si>
    <t>On hand</t>
  </si>
  <si>
    <t>Customer work a 7 day work week</t>
  </si>
  <si>
    <t>Daily Customer Requirements</t>
  </si>
  <si>
    <t>Logistics Plan With Warehouse</t>
  </si>
  <si>
    <t>What do we need to know</t>
  </si>
  <si>
    <t>What do we need to know ?</t>
  </si>
  <si>
    <t>Opt#1 WCW</t>
  </si>
  <si>
    <t>Opt#2 WCM</t>
  </si>
  <si>
    <t>Opt#3 ECD</t>
  </si>
  <si>
    <t>plus the warehouse variable cost</t>
  </si>
  <si>
    <t>Mfg. Facilities Cost</t>
  </si>
  <si>
    <t>Warehouse monthly Cost</t>
  </si>
  <si>
    <t>Labor Cost is the same EC vs. WC</t>
  </si>
  <si>
    <t>Fixed Cost</t>
  </si>
  <si>
    <t>Variable Cost</t>
  </si>
  <si>
    <t>Opt #1</t>
  </si>
  <si>
    <t>Var Cost</t>
  </si>
  <si>
    <t>Opt#3</t>
  </si>
  <si>
    <t>BE Vol</t>
  </si>
  <si>
    <t>Total</t>
  </si>
  <si>
    <t>per 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</si>
</sst>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6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1" fontId="0" fillId="2" borderId="0" xfId="0" applyNumberFormat="1" applyFill="1"/>
    <xf numFmtId="1" fontId="0" fillId="3" borderId="0" xfId="0" applyNumberFormat="1" applyFill="1"/>
    <xf numFmtId="16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B1" workbookViewId="0">
      <selection activeCell="F22" sqref="F22"/>
    </sheetView>
  </sheetViews>
  <sheetFormatPr defaultRowHeight="15" x14ac:dyDescent="0.25"/>
  <cols>
    <col min="1" max="1" width="32.85546875" customWidth="1"/>
    <col min="4" max="4" width="11.7109375" customWidth="1"/>
    <col min="5" max="5" width="11.42578125" customWidth="1"/>
    <col min="7" max="7" width="10.5703125" customWidth="1"/>
    <col min="14" max="14" width="9.7109375" customWidth="1"/>
  </cols>
  <sheetData>
    <row r="1" spans="1:16" x14ac:dyDescent="0.25">
      <c r="A1" t="s">
        <v>0</v>
      </c>
      <c r="B1" t="s">
        <v>1</v>
      </c>
      <c r="E1">
        <f>10*10*40</f>
        <v>4000</v>
      </c>
      <c r="G1" s="11" t="s">
        <v>47</v>
      </c>
      <c r="H1" s="11"/>
      <c r="I1" s="11"/>
      <c r="J1" s="11"/>
      <c r="K1" s="11"/>
      <c r="L1" s="11"/>
      <c r="M1" s="11"/>
      <c r="N1" s="11"/>
      <c r="O1" s="11"/>
    </row>
    <row r="2" spans="1:16" x14ac:dyDescent="0.25">
      <c r="A2" t="s">
        <v>2</v>
      </c>
      <c r="B2" t="s">
        <v>12</v>
      </c>
      <c r="H2" t="s">
        <v>33</v>
      </c>
      <c r="I2" t="s">
        <v>34</v>
      </c>
      <c r="J2" t="s">
        <v>35</v>
      </c>
      <c r="K2" t="s">
        <v>36</v>
      </c>
      <c r="L2" t="s">
        <v>37</v>
      </c>
      <c r="M2" t="s">
        <v>38</v>
      </c>
      <c r="N2" t="s">
        <v>39</v>
      </c>
      <c r="O2" t="s">
        <v>33</v>
      </c>
    </row>
    <row r="3" spans="1:16" x14ac:dyDescent="0.25">
      <c r="A3" t="s">
        <v>3</v>
      </c>
      <c r="B3" t="s">
        <v>4</v>
      </c>
      <c r="G3" t="s">
        <v>40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6" x14ac:dyDescent="0.25">
      <c r="A4" t="s">
        <v>5</v>
      </c>
      <c r="B4" s="1">
        <v>200</v>
      </c>
      <c r="G4" t="s">
        <v>44</v>
      </c>
      <c r="H4" s="2">
        <v>2000</v>
      </c>
      <c r="I4" s="2">
        <f>H6+I3</f>
        <v>571.42857142857133</v>
      </c>
      <c r="J4" s="2">
        <f t="shared" ref="J4:O4" si="0">I6+J3</f>
        <v>-857.14285714285734</v>
      </c>
      <c r="K4" s="2">
        <f t="shared" si="0"/>
        <v>-2285.7142857142862</v>
      </c>
      <c r="L4" s="2">
        <f t="shared" si="0"/>
        <v>-3714.2857142857147</v>
      </c>
      <c r="M4" s="2">
        <f t="shared" si="0"/>
        <v>-5142.8571428571431</v>
      </c>
      <c r="N4" s="2">
        <f t="shared" si="0"/>
        <v>-6571.4285714285716</v>
      </c>
      <c r="O4" s="2">
        <f t="shared" si="0"/>
        <v>-8000</v>
      </c>
    </row>
    <row r="5" spans="1:16" x14ac:dyDescent="0.25">
      <c r="A5" t="s">
        <v>6</v>
      </c>
      <c r="B5" t="s">
        <v>7</v>
      </c>
      <c r="D5" t="s">
        <v>42</v>
      </c>
      <c r="E5" t="s">
        <v>64</v>
      </c>
      <c r="G5" t="s">
        <v>41</v>
      </c>
      <c r="H5" s="2">
        <f>10000/7</f>
        <v>1428.5714285714287</v>
      </c>
      <c r="I5" s="2">
        <f t="shared" ref="I5:O5" si="1">10000/7</f>
        <v>1428.5714285714287</v>
      </c>
      <c r="J5" s="2">
        <f t="shared" si="1"/>
        <v>1428.5714285714287</v>
      </c>
      <c r="K5" s="2">
        <f t="shared" si="1"/>
        <v>1428.5714285714287</v>
      </c>
      <c r="L5" s="2">
        <f t="shared" si="1"/>
        <v>1428.5714285714287</v>
      </c>
      <c r="M5" s="2">
        <f t="shared" si="1"/>
        <v>1428.5714285714287</v>
      </c>
      <c r="N5" s="2">
        <f t="shared" si="1"/>
        <v>1428.5714285714287</v>
      </c>
      <c r="O5" s="2">
        <f t="shared" si="1"/>
        <v>1428.5714285714287</v>
      </c>
    </row>
    <row r="6" spans="1:16" x14ac:dyDescent="0.25">
      <c r="A6" t="s">
        <v>8</v>
      </c>
      <c r="B6">
        <v>1000</v>
      </c>
      <c r="G6" t="s">
        <v>43</v>
      </c>
      <c r="H6" s="2">
        <f>H4-H5</f>
        <v>571.42857142857133</v>
      </c>
      <c r="I6" s="2">
        <f t="shared" ref="I6:O6" si="2">I4-I5</f>
        <v>-857.14285714285734</v>
      </c>
      <c r="J6" s="2">
        <f t="shared" si="2"/>
        <v>-2285.7142857142862</v>
      </c>
      <c r="K6" s="2">
        <f t="shared" si="2"/>
        <v>-3714.2857142857147</v>
      </c>
      <c r="L6" s="2">
        <f t="shared" si="2"/>
        <v>-5142.8571428571431</v>
      </c>
      <c r="M6" s="2">
        <f t="shared" si="2"/>
        <v>-6571.4285714285716</v>
      </c>
      <c r="N6" s="2">
        <f t="shared" si="2"/>
        <v>-8000</v>
      </c>
      <c r="O6" s="2">
        <f t="shared" si="2"/>
        <v>-9428.5714285714294</v>
      </c>
    </row>
    <row r="7" spans="1:16" x14ac:dyDescent="0.25">
      <c r="A7" s="9" t="s">
        <v>27</v>
      </c>
      <c r="B7" s="9" t="s">
        <v>9</v>
      </c>
    </row>
    <row r="8" spans="1:16" x14ac:dyDescent="0.25">
      <c r="A8" s="9" t="s">
        <v>19</v>
      </c>
      <c r="B8" s="9"/>
    </row>
    <row r="9" spans="1:16" x14ac:dyDescent="0.25">
      <c r="A9" s="9" t="s">
        <v>10</v>
      </c>
      <c r="B9" s="9" t="s">
        <v>11</v>
      </c>
    </row>
    <row r="10" spans="1:16" x14ac:dyDescent="0.25">
      <c r="A10" s="10" t="s">
        <v>13</v>
      </c>
      <c r="B10" s="10" t="s">
        <v>14</v>
      </c>
    </row>
    <row r="11" spans="1:16" x14ac:dyDescent="0.25">
      <c r="A11" s="9" t="s">
        <v>15</v>
      </c>
      <c r="B11" s="9" t="s">
        <v>16</v>
      </c>
    </row>
    <row r="12" spans="1:16" x14ac:dyDescent="0.25">
      <c r="A12" s="10" t="s">
        <v>26</v>
      </c>
      <c r="B12" s="10">
        <v>10000</v>
      </c>
    </row>
    <row r="13" spans="1:16" x14ac:dyDescent="0.25">
      <c r="A13" s="10" t="s">
        <v>28</v>
      </c>
      <c r="B13" s="10">
        <v>200</v>
      </c>
    </row>
    <row r="14" spans="1:16" x14ac:dyDescent="0.25">
      <c r="A14" s="9" t="s">
        <v>45</v>
      </c>
      <c r="B14" s="10"/>
      <c r="N14" s="3" t="s">
        <v>57</v>
      </c>
      <c r="O14" s="3" t="s">
        <v>60</v>
      </c>
      <c r="P14" s="3" t="s">
        <v>63</v>
      </c>
    </row>
    <row r="15" spans="1:16" x14ac:dyDescent="0.25">
      <c r="A15" s="9" t="s">
        <v>56</v>
      </c>
      <c r="B15" s="10"/>
      <c r="M15" s="3" t="s">
        <v>59</v>
      </c>
      <c r="N15">
        <v>5000</v>
      </c>
      <c r="O15">
        <f>SUM(D24:D26)</f>
        <v>1.05</v>
      </c>
      <c r="P15">
        <f>(N17*O15)+N15</f>
        <v>5000</v>
      </c>
    </row>
    <row r="16" spans="1:16" x14ac:dyDescent="0.25">
      <c r="A16" s="10"/>
      <c r="B16" s="10"/>
      <c r="M16" s="3" t="s">
        <v>61</v>
      </c>
      <c r="O16">
        <f>SUM(F25:F26)</f>
        <v>1.8</v>
      </c>
      <c r="P16">
        <f>(N17*O16)+N16</f>
        <v>0</v>
      </c>
    </row>
    <row r="17" spans="1:16" x14ac:dyDescent="0.25">
      <c r="A17" s="3" t="s">
        <v>48</v>
      </c>
      <c r="D17" t="s">
        <v>50</v>
      </c>
      <c r="E17" t="s">
        <v>51</v>
      </c>
      <c r="F17" t="s">
        <v>52</v>
      </c>
      <c r="M17" s="3" t="s">
        <v>62</v>
      </c>
      <c r="N17" s="8">
        <v>0</v>
      </c>
      <c r="O17" s="7" t="s">
        <v>42</v>
      </c>
      <c r="P17" s="7">
        <f>MAX(P15:P16)-MIN(P15:P16)</f>
        <v>5000</v>
      </c>
    </row>
    <row r="18" spans="1:16" x14ac:dyDescent="0.25">
      <c r="A18" t="s">
        <v>46</v>
      </c>
      <c r="B18">
        <v>1429</v>
      </c>
    </row>
    <row r="19" spans="1:16" x14ac:dyDescent="0.25">
      <c r="A19" t="s">
        <v>17</v>
      </c>
      <c r="B19">
        <v>2000</v>
      </c>
      <c r="C19">
        <v>1000</v>
      </c>
      <c r="J19">
        <f>6000/3</f>
        <v>2000</v>
      </c>
    </row>
    <row r="20" spans="1:16" x14ac:dyDescent="0.25">
      <c r="A20" t="s">
        <v>18</v>
      </c>
      <c r="B20">
        <v>5</v>
      </c>
      <c r="C20">
        <v>10</v>
      </c>
      <c r="J20" s="7">
        <f>J19*1.5</f>
        <v>3000</v>
      </c>
    </row>
    <row r="21" spans="1:16" x14ac:dyDescent="0.25">
      <c r="A21" t="s">
        <v>20</v>
      </c>
      <c r="J21">
        <f>(10000*52)/12</f>
        <v>43333.333333333336</v>
      </c>
    </row>
    <row r="22" spans="1:16" x14ac:dyDescent="0.25">
      <c r="A22" t="s">
        <v>21</v>
      </c>
    </row>
    <row r="23" spans="1:16" x14ac:dyDescent="0.25">
      <c r="A23" s="3" t="s">
        <v>58</v>
      </c>
    </row>
    <row r="24" spans="1:16" x14ac:dyDescent="0.25">
      <c r="A24" t="s">
        <v>53</v>
      </c>
      <c r="B24">
        <v>0.15</v>
      </c>
      <c r="D24">
        <v>0.15</v>
      </c>
    </row>
    <row r="25" spans="1:16" x14ac:dyDescent="0.25">
      <c r="A25" t="s">
        <v>25</v>
      </c>
      <c r="B25">
        <f>1000/2000</f>
        <v>0.5</v>
      </c>
      <c r="C25">
        <f>1000/1000</f>
        <v>1</v>
      </c>
      <c r="D25">
        <v>0.5</v>
      </c>
      <c r="E25">
        <v>1</v>
      </c>
      <c r="F25">
        <v>1</v>
      </c>
    </row>
    <row r="26" spans="1:16" x14ac:dyDescent="0.25">
      <c r="A26" t="s">
        <v>29</v>
      </c>
      <c r="B26">
        <f>800/2000</f>
        <v>0.4</v>
      </c>
      <c r="C26">
        <f>800/1000</f>
        <v>0.8</v>
      </c>
      <c r="D26">
        <v>0.4</v>
      </c>
      <c r="E26">
        <v>0.8</v>
      </c>
      <c r="F26">
        <v>0.8</v>
      </c>
    </row>
    <row r="27" spans="1:16" x14ac:dyDescent="0.25">
      <c r="A27" t="s">
        <v>32</v>
      </c>
    </row>
    <row r="28" spans="1:16" x14ac:dyDescent="0.25">
      <c r="A28" t="s">
        <v>30</v>
      </c>
      <c r="B28">
        <f>(10000*52)/12</f>
        <v>43333.333333333336</v>
      </c>
    </row>
    <row r="29" spans="1:16" x14ac:dyDescent="0.25">
      <c r="A29" t="s">
        <v>31</v>
      </c>
      <c r="B29">
        <f>J20/J21</f>
        <v>6.9230769230769221E-2</v>
      </c>
    </row>
    <row r="30" spans="1:16" x14ac:dyDescent="0.25">
      <c r="A30" s="3" t="s">
        <v>57</v>
      </c>
    </row>
    <row r="31" spans="1:16" x14ac:dyDescent="0.25">
      <c r="A31" t="s">
        <v>54</v>
      </c>
      <c r="B31" s="7">
        <v>15000</v>
      </c>
      <c r="E31" s="7">
        <v>15000</v>
      </c>
    </row>
    <row r="32" spans="1:16" x14ac:dyDescent="0.25">
      <c r="A32" t="s">
        <v>55</v>
      </c>
      <c r="B32" s="7">
        <v>3000</v>
      </c>
      <c r="D32" s="7">
        <v>3000</v>
      </c>
    </row>
  </sheetData>
  <mergeCells count="1">
    <mergeCell ref="G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E13" sqref="E13"/>
    </sheetView>
  </sheetViews>
  <sheetFormatPr defaultRowHeight="15" x14ac:dyDescent="0.25"/>
  <cols>
    <col min="1" max="1" width="30.140625" customWidth="1"/>
    <col min="8" max="8" width="10.85546875" customWidth="1"/>
  </cols>
  <sheetData>
    <row r="1" spans="1:16" x14ac:dyDescent="0.25">
      <c r="A1" t="s">
        <v>0</v>
      </c>
      <c r="B1" t="s">
        <v>1</v>
      </c>
    </row>
    <row r="2" spans="1:16" x14ac:dyDescent="0.25">
      <c r="A2" t="s">
        <v>2</v>
      </c>
      <c r="B2" t="s">
        <v>12</v>
      </c>
      <c r="H2" s="12" t="s">
        <v>47</v>
      </c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t="s">
        <v>3</v>
      </c>
      <c r="B3" t="s">
        <v>4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33</v>
      </c>
    </row>
    <row r="4" spans="1:16" x14ac:dyDescent="0.25">
      <c r="A4" t="s">
        <v>5</v>
      </c>
      <c r="B4" s="1">
        <v>200</v>
      </c>
      <c r="H4" s="3" t="s">
        <v>40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x14ac:dyDescent="0.25">
      <c r="A5" t="s">
        <v>6</v>
      </c>
      <c r="B5" t="s">
        <v>7</v>
      </c>
      <c r="H5" s="3" t="s">
        <v>44</v>
      </c>
      <c r="I5" s="6">
        <v>2000</v>
      </c>
      <c r="J5" s="6">
        <f>I7+J4</f>
        <v>2000</v>
      </c>
      <c r="K5" s="6">
        <f t="shared" ref="K5:P5" si="0">J7+K4</f>
        <v>2000</v>
      </c>
      <c r="L5" s="6">
        <f t="shared" si="0"/>
        <v>2000</v>
      </c>
      <c r="M5" s="6">
        <f t="shared" si="0"/>
        <v>2000</v>
      </c>
      <c r="N5" s="6">
        <f t="shared" si="0"/>
        <v>2000</v>
      </c>
      <c r="O5" s="6">
        <f t="shared" si="0"/>
        <v>2000</v>
      </c>
      <c r="P5" s="6">
        <f t="shared" si="0"/>
        <v>2000</v>
      </c>
    </row>
    <row r="6" spans="1:16" x14ac:dyDescent="0.25">
      <c r="A6" t="s">
        <v>8</v>
      </c>
      <c r="B6">
        <v>1000</v>
      </c>
      <c r="H6" s="3" t="s">
        <v>41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x14ac:dyDescent="0.25">
      <c r="A7" t="s">
        <v>27</v>
      </c>
      <c r="B7" t="s">
        <v>9</v>
      </c>
      <c r="H7" s="3" t="s">
        <v>43</v>
      </c>
      <c r="I7" s="6">
        <f>I5-I6</f>
        <v>2000</v>
      </c>
      <c r="J7" s="6">
        <f t="shared" ref="J7:P7" si="1">J5-J6</f>
        <v>2000</v>
      </c>
      <c r="K7" s="6">
        <f t="shared" si="1"/>
        <v>2000</v>
      </c>
      <c r="L7" s="6">
        <f t="shared" si="1"/>
        <v>2000</v>
      </c>
      <c r="M7" s="6">
        <f t="shared" si="1"/>
        <v>2000</v>
      </c>
      <c r="N7" s="6">
        <f t="shared" si="1"/>
        <v>2000</v>
      </c>
      <c r="O7" s="6">
        <f t="shared" si="1"/>
        <v>2000</v>
      </c>
      <c r="P7" s="6">
        <f t="shared" si="1"/>
        <v>2000</v>
      </c>
    </row>
    <row r="8" spans="1:16" x14ac:dyDescent="0.25">
      <c r="A8" t="s">
        <v>19</v>
      </c>
    </row>
    <row r="9" spans="1:16" x14ac:dyDescent="0.25">
      <c r="A9" t="s">
        <v>10</v>
      </c>
      <c r="B9" t="s">
        <v>11</v>
      </c>
    </row>
    <row r="10" spans="1:16" x14ac:dyDescent="0.25">
      <c r="A10" t="s">
        <v>13</v>
      </c>
      <c r="B10" t="s">
        <v>14</v>
      </c>
    </row>
    <row r="11" spans="1:16" x14ac:dyDescent="0.25">
      <c r="A11" t="s">
        <v>15</v>
      </c>
      <c r="B11" t="s">
        <v>16</v>
      </c>
    </row>
    <row r="12" spans="1:16" x14ac:dyDescent="0.25">
      <c r="A12" t="s">
        <v>26</v>
      </c>
      <c r="B12">
        <v>10000</v>
      </c>
    </row>
    <row r="13" spans="1:16" x14ac:dyDescent="0.25">
      <c r="A13" t="s">
        <v>28</v>
      </c>
      <c r="B13">
        <v>200</v>
      </c>
    </row>
    <row r="14" spans="1:16" x14ac:dyDescent="0.25">
      <c r="A14" t="s">
        <v>45</v>
      </c>
    </row>
    <row r="16" spans="1:16" x14ac:dyDescent="0.25">
      <c r="A16" s="4" t="s">
        <v>49</v>
      </c>
    </row>
    <row r="17" spans="1:1" x14ac:dyDescent="0.25">
      <c r="A17" t="s">
        <v>46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29</v>
      </c>
    </row>
    <row r="27" spans="1:1" x14ac:dyDescent="0.25">
      <c r="A27" t="s">
        <v>32</v>
      </c>
    </row>
    <row r="28" spans="1:1" x14ac:dyDescent="0.25">
      <c r="A28" t="s">
        <v>30</v>
      </c>
    </row>
    <row r="29" spans="1:1" x14ac:dyDescent="0.25">
      <c r="A29" t="s">
        <v>31</v>
      </c>
    </row>
  </sheetData>
  <mergeCells count="1">
    <mergeCell ref="H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Chrysler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Chrysler</dc:creator>
  <cp:lastModifiedBy>Blonde</cp:lastModifiedBy>
  <dcterms:created xsi:type="dcterms:W3CDTF">2014-08-28T17:37:02Z</dcterms:created>
  <dcterms:modified xsi:type="dcterms:W3CDTF">2015-11-09T00:28:27Z</dcterms:modified>
</cp:coreProperties>
</file>